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PPC/Library/Mobile Documents/com~apple~CloudDocs/• 2 - CVP DOMAINE DE SEGUR/• 0 - DOSSIER SALLE/BRUNCH/"/>
    </mc:Choice>
  </mc:AlternateContent>
  <xr:revisionPtr revIDLastSave="0" documentId="13_ncr:1_{85226C87-6EDE-5946-92F5-0E9A9A12AB5D}" xr6:coauthVersionLast="47" xr6:coauthVersionMax="47" xr10:uidLastSave="{00000000-0000-0000-0000-000000000000}"/>
  <bookViews>
    <workbookView xWindow="0" yWindow="500" windowWidth="22540" windowHeight="16300" xr2:uid="{00000000-000D-0000-FFFF-FFFF00000000}"/>
  </bookViews>
  <sheets>
    <sheet name="BRUNCH" sheetId="2" r:id="rId1"/>
  </sheets>
  <definedNames>
    <definedName name="COEFICIANT">BRUNCH!#REF!</definedName>
    <definedName name="NOMBRE_DE_PERSONNE_MINIMUN">BRUNCH!$C$6</definedName>
    <definedName name="NOMBRES_DE_PERSONNES">BRUNCH!$C$7</definedName>
    <definedName name="PRIX_DE_VENTE">BRUNCH!#REF!</definedName>
    <definedName name="PRIX_MINI">BRUNCH!$G$7</definedName>
    <definedName name="PRIX_PAR_PERSONNE">BRUNCH!$G$62</definedName>
    <definedName name="_xlnm.Print_Area" localSheetId="0">BRUNCH!$B$2:$G$70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2" l="1"/>
  <c r="F23" i="2"/>
  <c r="G23" i="2" s="1"/>
  <c r="F18" i="2"/>
  <c r="G18" i="2" s="1"/>
  <c r="F69" i="2" l="1"/>
  <c r="F70" i="2"/>
  <c r="F68" i="2"/>
  <c r="F64" i="2"/>
  <c r="G64" i="2" l="1"/>
  <c r="F33" i="2"/>
  <c r="G33" i="2" s="1"/>
  <c r="G69" i="2" l="1"/>
  <c r="G70" i="2"/>
  <c r="F66" i="2"/>
  <c r="G66" i="2" s="1"/>
  <c r="F65" i="2"/>
  <c r="G65" i="2" s="1"/>
  <c r="F17" i="2"/>
  <c r="G17" i="2" s="1"/>
  <c r="F20" i="2"/>
  <c r="G20" i="2" s="1"/>
  <c r="F21" i="2"/>
  <c r="G21" i="2" s="1"/>
  <c r="F22" i="2"/>
  <c r="G22" i="2" s="1"/>
  <c r="F19" i="2"/>
  <c r="G19" i="2" s="1"/>
  <c r="F25" i="2"/>
  <c r="G25" i="2" s="1"/>
  <c r="F26" i="2"/>
  <c r="F27" i="2"/>
  <c r="G27" i="2" s="1"/>
  <c r="F28" i="2"/>
  <c r="B29" i="2" s="1"/>
  <c r="F34" i="2"/>
  <c r="G34" i="2" s="1"/>
  <c r="F35" i="2"/>
  <c r="G35" i="2" s="1"/>
  <c r="F36" i="2"/>
  <c r="G36" i="2" s="1"/>
  <c r="F39" i="2"/>
  <c r="G39" i="2" s="1"/>
  <c r="F40" i="2"/>
  <c r="G40" i="2" s="1"/>
  <c r="F41" i="2"/>
  <c r="F42" i="2"/>
  <c r="F43" i="2"/>
  <c r="F44" i="2"/>
  <c r="F47" i="2"/>
  <c r="F48" i="2"/>
  <c r="F51" i="2"/>
  <c r="F52" i="2"/>
  <c r="F53" i="2"/>
  <c r="F54" i="2"/>
  <c r="F57" i="2"/>
  <c r="F58" i="2"/>
  <c r="F59" i="2"/>
  <c r="G59" i="2" s="1"/>
  <c r="F60" i="2"/>
  <c r="F61" i="2"/>
  <c r="G54" i="2" l="1"/>
  <c r="G53" i="2"/>
  <c r="G52" i="2"/>
  <c r="G26" i="2"/>
  <c r="G51" i="2"/>
  <c r="G58" i="2"/>
  <c r="G60" i="2"/>
  <c r="G57" i="2"/>
  <c r="G61" i="2"/>
  <c r="G42" i="2"/>
  <c r="G41" i="2"/>
  <c r="G43" i="2"/>
  <c r="G48" i="2"/>
  <c r="G47" i="2"/>
  <c r="G44" i="2"/>
  <c r="G11" i="2" l="1"/>
  <c r="G12" i="2" l="1"/>
  <c r="G9" i="2" s="1"/>
  <c r="G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Laurent PARMENTIER</author>
  </authors>
  <commentList>
    <comment ref="C7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INDIQUER VOTRE SOUHAIT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7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CALCUL AUTOMATIQUE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D17" authorId="0" shapeId="0" xr:uid="{00000000-0006-0000-0000-000003000000}">
      <text>
        <r>
          <rPr>
            <b/>
            <sz val="10"/>
            <color rgb="FF000000"/>
            <rFont val="Tahoma"/>
            <family val="2"/>
          </rPr>
          <t>COCHER VOTRE CHOIX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<sst xmlns="http://schemas.openxmlformats.org/spreadsheetml/2006/main" count="66" uniqueCount="62">
  <si>
    <t>Concombre à la crème </t>
  </si>
  <si>
    <t>Panier de crudités de saison (à tremper dans une sauce au yaourt aromatisée aux fines herbes) </t>
  </si>
  <si>
    <t>Mayonnaise nature</t>
  </si>
  <si>
    <t>Mayonnaise type aïoli</t>
  </si>
  <si>
    <t>Mayonnaise aux herbes fraîches</t>
  </si>
  <si>
    <t>Jambon cru </t>
  </si>
  <si>
    <t>Saucisson sec (Rosette) </t>
  </si>
  <si>
    <t>Terrine de campagne </t>
  </si>
  <si>
    <t>Rillettes (Porc) </t>
  </si>
  <si>
    <t>Tomme </t>
  </si>
  <si>
    <t>Brie </t>
  </si>
  <si>
    <t>OUI</t>
  </si>
  <si>
    <t>NON</t>
  </si>
  <si>
    <t>Jambon blanc </t>
  </si>
  <si>
    <t>Saumon Gravlax (cru et mariné à l’aneth) et sa sauce</t>
  </si>
  <si>
    <t>Rillettes (Canard) </t>
  </si>
  <si>
    <t>Salade de fruits de saison</t>
  </si>
  <si>
    <t>Desserts</t>
  </si>
  <si>
    <t>Fromages</t>
  </si>
  <si>
    <t>Café et thé à volonté </t>
  </si>
  <si>
    <t>Pain en panière </t>
  </si>
  <si>
    <t>LE BRUNCH DU DOMAINE DE SEGUR</t>
  </si>
  <si>
    <t>Sous forme de buffet et élaboré à base de produits frais et locaux.
Mise en place et approvisionnement du buffet compris. Vaiselles à usage unique.</t>
  </si>
  <si>
    <t>TOTAL</t>
  </si>
  <si>
    <t>VOTRE TARIF TOTAL</t>
  </si>
  <si>
    <t>VOTRE TARIF UNITAIRE</t>
  </si>
  <si>
    <t>NOMBRE DE PERSONNE MINIMUN</t>
  </si>
  <si>
    <t>VOTRE NOMBRE DE PERSONNES</t>
  </si>
  <si>
    <t>PRIX
MINI</t>
  </si>
  <si>
    <t>Le salé</t>
  </si>
  <si>
    <t>Le sucré</t>
  </si>
  <si>
    <t>Les boissons</t>
  </si>
  <si>
    <t>Mini viennoiseries (croissants / chocolatines / pains aux raisins)</t>
  </si>
  <si>
    <t>Pain aux fruits secs (pistaches / graines / cranberries …)</t>
  </si>
  <si>
    <t>Pain des palombes aux graines</t>
  </si>
  <si>
    <t>Chocolat au lait (en thermos d'un litre)</t>
  </si>
  <si>
    <t>Miel du Domaine (le pôt de 400 gr)</t>
  </si>
  <si>
    <t>Confitures du Domaine (le pôt de 450 gr)</t>
  </si>
  <si>
    <t>NBRE</t>
  </si>
  <si>
    <t>Jus de fruit 25 cl par personne</t>
  </si>
  <si>
    <t>Verrine chocolat et son croustillant</t>
  </si>
  <si>
    <t>OFFERT</t>
  </si>
  <si>
    <t>Carottes râpées (citron, herbes fraîches)</t>
  </si>
  <si>
    <t>Sauces maison - 2 sélections au choix</t>
  </si>
  <si>
    <t xml:space="preserve">Plateau de charcuterie : </t>
  </si>
  <si>
    <t>Rôti de bœuf </t>
  </si>
  <si>
    <t>Rôti de porc </t>
  </si>
  <si>
    <t>Salade grecque (tomate, concombre, fêta, olive, menthe) </t>
  </si>
  <si>
    <t>Salade piemontaise (pomme de terre, tomate, œuf, jambon ou poulet, cornichon, mayonnaise)</t>
  </si>
  <si>
    <t>Taboulet oriental (tomate, concombre, raisin, menthe fraîche, huile d'olive).</t>
  </si>
  <si>
    <t>Salade niçoise (riz, thon, tomate, maïs, œuf) </t>
  </si>
  <si>
    <t>Viandes froides &amp; Poisson froid, en buffet</t>
  </si>
  <si>
    <t>Merci de nous indiquer votre demande ici</t>
  </si>
  <si>
    <t>Sans objet</t>
  </si>
  <si>
    <t>OPTION DE VOTRE CHOIX (Merci de nous préciser votre demande ci-dessous pour devis)</t>
  </si>
  <si>
    <t>Sauce cocktail</t>
  </si>
  <si>
    <t>Carrot cake</t>
  </si>
  <si>
    <t>Eau minérale 50 cl par personne</t>
  </si>
  <si>
    <t>Eau gazeuse 50 cl par personne</t>
  </si>
  <si>
    <t>Verrine panna cotta fraise</t>
  </si>
  <si>
    <t>Bar à Salades - 3 sélections au choix MAXI</t>
  </si>
  <si>
    <t>à partir de 18 € HT soit 19,80 € TTC par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</si>
</sst>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 * #,##0.00_)\ _€_ ;_ * \(#,##0.00\)\ _€_ ;_ * &quot;-&quot;??_)\ _€_ ;_ @_ "/>
  </numFmts>
  <fonts count="4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 Gras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6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 wrapText="1"/>
    </xf>
    <xf numFmtId="0" fontId="16" fillId="0" borderId="0" xfId="0" applyFont="1"/>
    <xf numFmtId="44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/>
    <xf numFmtId="0" fontId="19" fillId="0" borderId="0" xfId="0" applyFont="1"/>
    <xf numFmtId="44" fontId="17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44" fontId="0" fillId="0" borderId="16" xfId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44" fontId="14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44" fontId="0" fillId="0" borderId="19" xfId="1" applyFont="1" applyBorder="1" applyAlignment="1">
      <alignment vertical="center"/>
    </xf>
    <xf numFmtId="0" fontId="0" fillId="0" borderId="19" xfId="0" applyBorder="1" applyAlignment="1">
      <alignment vertical="center"/>
    </xf>
    <xf numFmtId="44" fontId="0" fillId="0" borderId="25" xfId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Border="1"/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 wrapText="1"/>
    </xf>
    <xf numFmtId="44" fontId="0" fillId="33" borderId="10" xfId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44" fontId="0" fillId="33" borderId="11" xfId="1" applyFont="1" applyFill="1" applyBorder="1" applyAlignment="1">
      <alignment vertical="center"/>
    </xf>
    <xf numFmtId="0" fontId="14" fillId="0" borderId="0" xfId="0" applyFont="1"/>
    <xf numFmtId="44" fontId="1" fillId="0" borderId="16" xfId="1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44" fontId="29" fillId="36" borderId="10" xfId="1" applyFont="1" applyFill="1" applyBorder="1" applyAlignment="1">
      <alignment vertical="center"/>
    </xf>
    <xf numFmtId="44" fontId="30" fillId="36" borderId="11" xfId="1" applyFont="1" applyFill="1" applyBorder="1" applyAlignment="1">
      <alignment vertical="center"/>
    </xf>
    <xf numFmtId="0" fontId="0" fillId="0" borderId="33" xfId="0" applyFont="1" applyBorder="1" applyAlignment="1">
      <alignment horizontal="right" vertical="center" wrapText="1"/>
    </xf>
    <xf numFmtId="44" fontId="29" fillId="36" borderId="32" xfId="1" applyFont="1" applyFill="1" applyBorder="1" applyAlignment="1">
      <alignment vertical="center"/>
    </xf>
    <xf numFmtId="44" fontId="29" fillId="36" borderId="0" xfId="1" applyFont="1" applyFill="1" applyBorder="1" applyAlignment="1">
      <alignment vertical="center"/>
    </xf>
    <xf numFmtId="44" fontId="30" fillId="36" borderId="0" xfId="1" applyFont="1" applyFill="1" applyBorder="1" applyAlignment="1">
      <alignment vertical="center"/>
    </xf>
    <xf numFmtId="44" fontId="29" fillId="36" borderId="12" xfId="1" applyFont="1" applyFill="1" applyBorder="1" applyAlignment="1">
      <alignment vertical="center"/>
    </xf>
    <xf numFmtId="44" fontId="30" fillId="36" borderId="12" xfId="1" applyFont="1" applyFill="1" applyBorder="1" applyAlignment="1">
      <alignment vertical="center"/>
    </xf>
    <xf numFmtId="0" fontId="0" fillId="0" borderId="35" xfId="0" applyFont="1" applyBorder="1" applyAlignment="1">
      <alignment horizontal="right" vertical="center" wrapText="1"/>
    </xf>
    <xf numFmtId="44" fontId="29" fillId="36" borderId="36" xfId="1" applyFont="1" applyFill="1" applyBorder="1" applyAlignment="1">
      <alignment vertical="center"/>
    </xf>
    <xf numFmtId="44" fontId="30" fillId="36" borderId="20" xfId="1" applyFont="1" applyFill="1" applyBorder="1" applyAlignment="1">
      <alignment vertical="center"/>
    </xf>
    <xf numFmtId="44" fontId="29" fillId="36" borderId="37" xfId="1" applyFont="1" applyFill="1" applyBorder="1" applyAlignment="1">
      <alignment vertical="center"/>
    </xf>
    <xf numFmtId="0" fontId="32" fillId="34" borderId="25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17" fillId="36" borderId="16" xfId="0" applyFont="1" applyFill="1" applyBorder="1" applyAlignment="1">
      <alignment vertical="center"/>
    </xf>
    <xf numFmtId="0" fontId="20" fillId="0" borderId="0" xfId="0" applyFont="1"/>
    <xf numFmtId="44" fontId="14" fillId="0" borderId="0" xfId="0" applyNumberFormat="1" applyFont="1"/>
    <xf numFmtId="0" fontId="35" fillId="0" borderId="0" xfId="0" applyFont="1" applyAlignment="1">
      <alignment vertical="center"/>
    </xf>
    <xf numFmtId="0" fontId="36" fillId="0" borderId="0" xfId="0" applyFont="1"/>
    <xf numFmtId="0" fontId="14" fillId="0" borderId="0" xfId="0" applyFont="1" applyBorder="1"/>
    <xf numFmtId="44" fontId="16" fillId="0" borderId="28" xfId="0" applyNumberFormat="1" applyFont="1" applyBorder="1" applyAlignment="1">
      <alignment vertical="center" wrapText="1"/>
    </xf>
    <xf numFmtId="44" fontId="16" fillId="0" borderId="12" xfId="0" applyNumberFormat="1" applyFont="1" applyBorder="1" applyAlignment="1">
      <alignment vertical="center" wrapText="1"/>
    </xf>
    <xf numFmtId="44" fontId="14" fillId="0" borderId="0" xfId="0" applyNumberFormat="1" applyFont="1" applyAlignment="1">
      <alignment vertical="center"/>
    </xf>
    <xf numFmtId="44" fontId="37" fillId="0" borderId="28" xfId="0" applyNumberFormat="1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0" fontId="0" fillId="0" borderId="16" xfId="1" applyNumberFormat="1" applyFont="1" applyBorder="1" applyAlignment="1">
      <alignment horizontal="center" vertical="center"/>
    </xf>
    <xf numFmtId="0" fontId="38" fillId="0" borderId="0" xfId="0" applyFont="1"/>
    <xf numFmtId="0" fontId="28" fillId="0" borderId="28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39" fillId="0" borderId="26" xfId="0" applyNumberFormat="1" applyFont="1" applyBorder="1" applyAlignment="1">
      <alignment horizontal="center" vertical="center" wrapText="1"/>
    </xf>
    <xf numFmtId="0" fontId="39" fillId="0" borderId="28" xfId="0" applyNumberFormat="1" applyFont="1" applyBorder="1" applyAlignment="1">
      <alignment horizontal="center" vertical="center" wrapText="1"/>
    </xf>
    <xf numFmtId="0" fontId="39" fillId="0" borderId="29" xfId="0" applyNumberFormat="1" applyFont="1" applyBorder="1" applyAlignment="1">
      <alignment horizontal="center" vertical="center" wrapText="1"/>
    </xf>
    <xf numFmtId="0" fontId="39" fillId="0" borderId="27" xfId="0" applyNumberFormat="1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39" fillId="0" borderId="30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horizontal="right" vertical="center" wrapText="1"/>
    </xf>
    <xf numFmtId="0" fontId="19" fillId="0" borderId="24" xfId="0" applyFont="1" applyBorder="1" applyAlignment="1">
      <alignment horizontal="right" vertical="center" wrapText="1"/>
    </xf>
    <xf numFmtId="37" fontId="31" fillId="34" borderId="23" xfId="43" applyNumberFormat="1" applyFont="1" applyFill="1" applyBorder="1" applyAlignment="1" applyProtection="1">
      <alignment horizontal="center" vertical="center"/>
      <protection locked="0"/>
    </xf>
    <xf numFmtId="37" fontId="31" fillId="34" borderId="34" xfId="43" applyNumberFormat="1" applyFont="1" applyFill="1" applyBorder="1" applyAlignment="1" applyProtection="1">
      <alignment horizontal="center" vertical="center"/>
      <protection locked="0"/>
    </xf>
    <xf numFmtId="37" fontId="31" fillId="34" borderId="16" xfId="43" applyNumberFormat="1" applyFont="1" applyFill="1" applyBorder="1" applyAlignment="1" applyProtection="1">
      <alignment horizontal="center" vertical="center"/>
      <protection locked="0"/>
    </xf>
    <xf numFmtId="37" fontId="31" fillId="34" borderId="10" xfId="43" applyNumberFormat="1" applyFont="1" applyFill="1" applyBorder="1" applyAlignment="1" applyProtection="1">
      <alignment horizontal="center" vertical="center"/>
      <protection locked="0"/>
    </xf>
    <xf numFmtId="44" fontId="20" fillId="34" borderId="17" xfId="1" applyFont="1" applyFill="1" applyBorder="1" applyAlignment="1">
      <alignment horizontal="center" vertical="center"/>
    </xf>
    <xf numFmtId="44" fontId="20" fillId="34" borderId="15" xfId="1" applyFont="1" applyFill="1" applyBorder="1" applyAlignment="1">
      <alignment horizontal="center" vertical="center"/>
    </xf>
    <xf numFmtId="44" fontId="20" fillId="34" borderId="20" xfId="1" applyFont="1" applyFill="1" applyBorder="1" applyAlignment="1">
      <alignment horizontal="center" vertical="center"/>
    </xf>
    <xf numFmtId="44" fontId="20" fillId="34" borderId="21" xfId="1" applyFont="1" applyFill="1" applyBorder="1" applyAlignment="1">
      <alignment horizontal="center" vertical="center"/>
    </xf>
    <xf numFmtId="44" fontId="34" fillId="35" borderId="13" xfId="1" applyFont="1" applyFill="1" applyBorder="1" applyAlignment="1" applyProtection="1">
      <alignment horizontal="center" vertical="center"/>
      <protection hidden="1"/>
    </xf>
    <xf numFmtId="44" fontId="34" fillId="35" borderId="18" xfId="1" applyFont="1" applyFill="1" applyBorder="1" applyAlignment="1" applyProtection="1">
      <alignment horizontal="center" vertical="center"/>
      <protection hidden="1"/>
    </xf>
    <xf numFmtId="1" fontId="33" fillId="0" borderId="0" xfId="1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4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illiers" xfId="43" builtinId="3"/>
    <cellStyle name="Monétaire" xfId="1" builtinId="4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25" lockText="1" noThreeD="1"/>
</file>

<file path=xl/ctrlProps/ctrlProp10.xml><?xml version="1.0" encoding="utf-8"?>
<formControlPr xmlns="http://schemas.microsoft.com/office/spreadsheetml/2009/9/main" objectType="CheckBox" fmlaLink="$E$40" lockText="1" noThreeD="1"/>
</file>

<file path=xl/ctrlProps/ctrlProp11.xml><?xml version="1.0" encoding="utf-8"?>
<formControlPr xmlns="http://schemas.microsoft.com/office/spreadsheetml/2009/9/main" objectType="CheckBox" fmlaLink="$E$41" lockText="1" noThreeD="1"/>
</file>

<file path=xl/ctrlProps/ctrlProp12.xml><?xml version="1.0" encoding="utf-8"?>
<formControlPr xmlns="http://schemas.microsoft.com/office/spreadsheetml/2009/9/main" objectType="CheckBox" fmlaLink="$E$42" lockText="1" noThreeD="1"/>
</file>

<file path=xl/ctrlProps/ctrlProp13.xml><?xml version="1.0" encoding="utf-8"?>
<formControlPr xmlns="http://schemas.microsoft.com/office/spreadsheetml/2009/9/main" objectType="CheckBox" fmlaLink="$E$43" lockText="1" noThreeD="1"/>
</file>

<file path=xl/ctrlProps/ctrlProp14.xml><?xml version="1.0" encoding="utf-8"?>
<formControlPr xmlns="http://schemas.microsoft.com/office/spreadsheetml/2009/9/main" objectType="CheckBox" fmlaLink="$E$47" lockText="1" noThreeD="1"/>
</file>

<file path=xl/ctrlProps/ctrlProp15.xml><?xml version="1.0" encoding="utf-8"?>
<formControlPr xmlns="http://schemas.microsoft.com/office/spreadsheetml/2009/9/main" objectType="CheckBox" fmlaLink="$E$48" lockText="1" noThreeD="1"/>
</file>

<file path=xl/ctrlProps/ctrlProp16.xml><?xml version="1.0" encoding="utf-8"?>
<formControlPr xmlns="http://schemas.microsoft.com/office/spreadsheetml/2009/9/main" objectType="CheckBox" fmlaLink="$E$52" lockText="1" noThreeD="1"/>
</file>

<file path=xl/ctrlProps/ctrlProp17.xml><?xml version="1.0" encoding="utf-8"?>
<formControlPr xmlns="http://schemas.microsoft.com/office/spreadsheetml/2009/9/main" objectType="CheckBox" fmlaLink="$E$53" lockText="1" noThreeD="1"/>
</file>

<file path=xl/ctrlProps/ctrlProp18.xml><?xml version="1.0" encoding="utf-8"?>
<formControlPr xmlns="http://schemas.microsoft.com/office/spreadsheetml/2009/9/main" objectType="CheckBox" fmlaLink="$E$54" lockText="1" noThreeD="1"/>
</file>

<file path=xl/ctrlProps/ctrlProp19.xml><?xml version="1.0" encoding="utf-8"?>
<formControlPr xmlns="http://schemas.microsoft.com/office/spreadsheetml/2009/9/main" objectType="CheckBox" fmlaLink="$E$57" lockText="1" noThreeD="1"/>
</file>

<file path=xl/ctrlProps/ctrlProp2.xml><?xml version="1.0" encoding="utf-8"?>
<formControlPr xmlns="http://schemas.microsoft.com/office/spreadsheetml/2009/9/main" objectType="CheckBox" fmlaLink="$E$26" lockText="1" noThreeD="1"/>
</file>

<file path=xl/ctrlProps/ctrlProp20.xml><?xml version="1.0" encoding="utf-8"?>
<formControlPr xmlns="http://schemas.microsoft.com/office/spreadsheetml/2009/9/main" objectType="CheckBox" fmlaLink="$E$58" lockText="1" noThreeD="1"/>
</file>

<file path=xl/ctrlProps/ctrlProp21.xml><?xml version="1.0" encoding="utf-8"?>
<formControlPr xmlns="http://schemas.microsoft.com/office/spreadsheetml/2009/9/main" objectType="CheckBox" fmlaLink="$E$59" lockText="1" noThreeD="1"/>
</file>

<file path=xl/ctrlProps/ctrlProp22.xml><?xml version="1.0" encoding="utf-8"?>
<formControlPr xmlns="http://schemas.microsoft.com/office/spreadsheetml/2009/9/main" objectType="CheckBox" fmlaLink="$E$61" lockText="1" noThreeD="1"/>
</file>

<file path=xl/ctrlProps/ctrlProp23.xml><?xml version="1.0" encoding="utf-8"?>
<formControlPr xmlns="http://schemas.microsoft.com/office/spreadsheetml/2009/9/main" objectType="CheckBox" fmlaLink="$E$44" lockText="1" noThreeD="1"/>
</file>

<file path=xl/ctrlProps/ctrlProp24.xml><?xml version="1.0" encoding="utf-8"?>
<formControlPr xmlns="http://schemas.microsoft.com/office/spreadsheetml/2009/9/main" objectType="CheckBox" fmlaLink="$E$51" lockText="1" noThreeD="1"/>
</file>

<file path=xl/ctrlProps/ctrlProp25.xml><?xml version="1.0" encoding="utf-8"?>
<formControlPr xmlns="http://schemas.microsoft.com/office/spreadsheetml/2009/9/main" objectType="CheckBox" fmlaLink="$E$60" lockText="1" noThreeD="1"/>
</file>

<file path=xl/ctrlProps/ctrlProp26.xml><?xml version="1.0" encoding="utf-8"?>
<formControlPr xmlns="http://schemas.microsoft.com/office/spreadsheetml/2009/9/main" objectType="CheckBox" fmlaLink="$E$66" lockText="1" noThreeD="1"/>
</file>

<file path=xl/ctrlProps/ctrlProp27.xml><?xml version="1.0" encoding="utf-8"?>
<formControlPr xmlns="http://schemas.microsoft.com/office/spreadsheetml/2009/9/main" objectType="CheckBox" fmlaLink="$E$65" lockText="1" noThreeD="1"/>
</file>

<file path=xl/ctrlProps/ctrlProp28.xml><?xml version="1.0" encoding="utf-8"?>
<formControlPr xmlns="http://schemas.microsoft.com/office/spreadsheetml/2009/9/main" objectType="CheckBox" fmlaLink="$E$64" lockText="1" noThreeD="1"/>
</file>

<file path=xl/ctrlProps/ctrlProp29.xml><?xml version="1.0" encoding="utf-8"?>
<formControlPr xmlns="http://schemas.microsoft.com/office/spreadsheetml/2009/9/main" objectType="CheckBox" fmlaLink="$E$20" lockText="1" noThreeD="1"/>
</file>

<file path=xl/ctrlProps/ctrlProp3.xml><?xml version="1.0" encoding="utf-8"?>
<formControlPr xmlns="http://schemas.microsoft.com/office/spreadsheetml/2009/9/main" objectType="CheckBox" fmlaLink="$E$27" lockText="1" noThreeD="1"/>
</file>

<file path=xl/ctrlProps/ctrlProp30.xml><?xml version="1.0" encoding="utf-8"?>
<formControlPr xmlns="http://schemas.microsoft.com/office/spreadsheetml/2009/9/main" objectType="CheckBox" fmlaLink="$E$21" lockText="1" noThreeD="1"/>
</file>

<file path=xl/ctrlProps/ctrlProp31.xml><?xml version="1.0" encoding="utf-8"?>
<formControlPr xmlns="http://schemas.microsoft.com/office/spreadsheetml/2009/9/main" objectType="CheckBox" fmlaLink="$E$22" lockText="1" noThreeD="1"/>
</file>

<file path=xl/ctrlProps/ctrlProp32.xml><?xml version="1.0" encoding="utf-8"?>
<formControlPr xmlns="http://schemas.microsoft.com/office/spreadsheetml/2009/9/main" objectType="CheckBox" fmlaLink="$E$19" lockText="1" noThreeD="1"/>
</file>

<file path=xl/ctrlProps/ctrlProp33.xml><?xml version="1.0" encoding="utf-8"?>
<formControlPr xmlns="http://schemas.microsoft.com/office/spreadsheetml/2009/9/main" objectType="CheckBox" fmlaLink="$E$18" lockText="1" noThreeD="1"/>
</file>

<file path=xl/ctrlProps/ctrlProp34.xml><?xml version="1.0" encoding="utf-8"?>
<formControlPr xmlns="http://schemas.microsoft.com/office/spreadsheetml/2009/9/main" objectType="CheckBox" fmlaLink="$E$17" lockText="1" noThreeD="1"/>
</file>

<file path=xl/ctrlProps/ctrlProp35.xml><?xml version="1.0" encoding="utf-8"?>
<formControlPr xmlns="http://schemas.microsoft.com/office/spreadsheetml/2009/9/main" objectType="CheckBox" fmlaLink="$E$23" lockText="1" noThreeD="1"/>
</file>

<file path=xl/ctrlProps/ctrlProp4.xml><?xml version="1.0" encoding="utf-8"?>
<formControlPr xmlns="http://schemas.microsoft.com/office/spreadsheetml/2009/9/main" objectType="CheckBox" fmlaLink="$E$28" lockText="1" noThreeD="1"/>
</file>

<file path=xl/ctrlProps/ctrlProp5.xml><?xml version="1.0" encoding="utf-8"?>
<formControlPr xmlns="http://schemas.microsoft.com/office/spreadsheetml/2009/9/main" objectType="CheckBox" fmlaLink="$E$33" lockText="1" noThreeD="1"/>
</file>

<file path=xl/ctrlProps/ctrlProp6.xml><?xml version="1.0" encoding="utf-8"?>
<formControlPr xmlns="http://schemas.microsoft.com/office/spreadsheetml/2009/9/main" objectType="CheckBox" fmlaLink="$E$34" lockText="1" noThreeD="1"/>
</file>

<file path=xl/ctrlProps/ctrlProp7.xml><?xml version="1.0" encoding="utf-8"?>
<formControlPr xmlns="http://schemas.microsoft.com/office/spreadsheetml/2009/9/main" objectType="CheckBox" fmlaLink="$E$35" lockText="1" noThreeD="1"/>
</file>

<file path=xl/ctrlProps/ctrlProp8.xml><?xml version="1.0" encoding="utf-8"?>
<formControlPr xmlns="http://schemas.microsoft.com/office/spreadsheetml/2009/9/main" objectType="CheckBox" fmlaLink="$E$36" lockText="1" noThreeD="1"/>
</file>

<file path=xl/ctrlProps/ctrlProp9.xml><?xml version="1.0" encoding="utf-8"?>
<formControlPr xmlns="http://schemas.microsoft.com/office/spreadsheetml/2009/9/main" objectType="CheckBox" fmlaLink="$E$3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0</xdr:rowOff>
        </xdr:from>
        <xdr:to>
          <xdr:col>3</xdr:col>
          <xdr:colOff>533400</xdr:colOff>
          <xdr:row>20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228600</xdr:rowOff>
        </xdr:from>
        <xdr:to>
          <xdr:col>3</xdr:col>
          <xdr:colOff>546100</xdr:colOff>
          <xdr:row>21</xdr:row>
          <xdr:rowOff>25400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21</xdr:row>
          <xdr:rowOff>12700</xdr:rowOff>
        </xdr:from>
        <xdr:to>
          <xdr:col>3</xdr:col>
          <xdr:colOff>571500</xdr:colOff>
          <xdr:row>22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18</xdr:row>
          <xdr:rowOff>12700</xdr:rowOff>
        </xdr:from>
        <xdr:to>
          <xdr:col>3</xdr:col>
          <xdr:colOff>584200</xdr:colOff>
          <xdr:row>19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254000</xdr:rowOff>
        </xdr:from>
        <xdr:to>
          <xdr:col>3</xdr:col>
          <xdr:colOff>584200</xdr:colOff>
          <xdr:row>18</xdr:row>
          <xdr:rowOff>12700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16</xdr:row>
          <xdr:rowOff>0</xdr:rowOff>
        </xdr:from>
        <xdr:to>
          <xdr:col>3</xdr:col>
          <xdr:colOff>698500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12700</xdr:rowOff>
        </xdr:from>
        <xdr:to>
          <xdr:col>3</xdr:col>
          <xdr:colOff>571500</xdr:colOff>
          <xdr:row>25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24</xdr:row>
          <xdr:rowOff>241300</xdr:rowOff>
        </xdr:from>
        <xdr:to>
          <xdr:col>3</xdr:col>
          <xdr:colOff>571500</xdr:colOff>
          <xdr:row>25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25</xdr:row>
          <xdr:rowOff>241300</xdr:rowOff>
        </xdr:from>
        <xdr:to>
          <xdr:col>3</xdr:col>
          <xdr:colOff>571500</xdr:colOff>
          <xdr:row>26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27</xdr:row>
          <xdr:rowOff>0</xdr:rowOff>
        </xdr:from>
        <xdr:to>
          <xdr:col>3</xdr:col>
          <xdr:colOff>571500</xdr:colOff>
          <xdr:row>28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32</xdr:row>
          <xdr:rowOff>0</xdr:rowOff>
        </xdr:from>
        <xdr:to>
          <xdr:col>3</xdr:col>
          <xdr:colOff>571500</xdr:colOff>
          <xdr:row>32</xdr:row>
          <xdr:rowOff>241300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33</xdr:row>
          <xdr:rowOff>0</xdr:rowOff>
        </xdr:from>
        <xdr:to>
          <xdr:col>3</xdr:col>
          <xdr:colOff>571500</xdr:colOff>
          <xdr:row>33</xdr:row>
          <xdr:rowOff>241300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34</xdr:row>
          <xdr:rowOff>0</xdr:rowOff>
        </xdr:from>
        <xdr:to>
          <xdr:col>3</xdr:col>
          <xdr:colOff>571500</xdr:colOff>
          <xdr:row>34</xdr:row>
          <xdr:rowOff>241300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34</xdr:row>
          <xdr:rowOff>254000</xdr:rowOff>
        </xdr:from>
        <xdr:to>
          <xdr:col>3</xdr:col>
          <xdr:colOff>571500</xdr:colOff>
          <xdr:row>35</xdr:row>
          <xdr:rowOff>241300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38</xdr:row>
          <xdr:rowOff>12700</xdr:rowOff>
        </xdr:from>
        <xdr:to>
          <xdr:col>3</xdr:col>
          <xdr:colOff>571500</xdr:colOff>
          <xdr:row>38</xdr:row>
          <xdr:rowOff>215900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39</xdr:row>
          <xdr:rowOff>0</xdr:rowOff>
        </xdr:from>
        <xdr:to>
          <xdr:col>3</xdr:col>
          <xdr:colOff>558800</xdr:colOff>
          <xdr:row>39</xdr:row>
          <xdr:rowOff>203200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40</xdr:row>
          <xdr:rowOff>12700</xdr:rowOff>
        </xdr:from>
        <xdr:to>
          <xdr:col>3</xdr:col>
          <xdr:colOff>558800</xdr:colOff>
          <xdr:row>40</xdr:row>
          <xdr:rowOff>215900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41</xdr:row>
          <xdr:rowOff>25400</xdr:rowOff>
        </xdr:from>
        <xdr:to>
          <xdr:col>3</xdr:col>
          <xdr:colOff>558800</xdr:colOff>
          <xdr:row>41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42</xdr:row>
          <xdr:rowOff>25400</xdr:rowOff>
        </xdr:from>
        <xdr:to>
          <xdr:col>3</xdr:col>
          <xdr:colOff>558800</xdr:colOff>
          <xdr:row>42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46</xdr:row>
          <xdr:rowOff>25400</xdr:rowOff>
        </xdr:from>
        <xdr:to>
          <xdr:col>3</xdr:col>
          <xdr:colOff>571500</xdr:colOff>
          <xdr:row>46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47</xdr:row>
          <xdr:rowOff>25400</xdr:rowOff>
        </xdr:from>
        <xdr:to>
          <xdr:col>3</xdr:col>
          <xdr:colOff>571500</xdr:colOff>
          <xdr:row>47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51</xdr:row>
          <xdr:rowOff>38100</xdr:rowOff>
        </xdr:from>
        <xdr:to>
          <xdr:col>3</xdr:col>
          <xdr:colOff>571500</xdr:colOff>
          <xdr:row>51</xdr:row>
          <xdr:rowOff>241300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52</xdr:row>
          <xdr:rowOff>25400</xdr:rowOff>
        </xdr:from>
        <xdr:to>
          <xdr:col>3</xdr:col>
          <xdr:colOff>571500</xdr:colOff>
          <xdr:row>52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53</xdr:row>
          <xdr:rowOff>25400</xdr:rowOff>
        </xdr:from>
        <xdr:to>
          <xdr:col>3</xdr:col>
          <xdr:colOff>571500</xdr:colOff>
          <xdr:row>53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56</xdr:row>
          <xdr:rowOff>12700</xdr:rowOff>
        </xdr:from>
        <xdr:to>
          <xdr:col>3</xdr:col>
          <xdr:colOff>571500</xdr:colOff>
          <xdr:row>56</xdr:row>
          <xdr:rowOff>215900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57</xdr:row>
          <xdr:rowOff>12700</xdr:rowOff>
        </xdr:from>
        <xdr:to>
          <xdr:col>3</xdr:col>
          <xdr:colOff>571500</xdr:colOff>
          <xdr:row>57</xdr:row>
          <xdr:rowOff>215900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58</xdr:row>
          <xdr:rowOff>12700</xdr:rowOff>
        </xdr:from>
        <xdr:to>
          <xdr:col>3</xdr:col>
          <xdr:colOff>571500</xdr:colOff>
          <xdr:row>58</xdr:row>
          <xdr:rowOff>215900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60</xdr:row>
          <xdr:rowOff>12700</xdr:rowOff>
        </xdr:from>
        <xdr:to>
          <xdr:col>3</xdr:col>
          <xdr:colOff>571500</xdr:colOff>
          <xdr:row>60</xdr:row>
          <xdr:rowOff>215900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254000</xdr:colOff>
          <xdr:row>43</xdr:row>
          <xdr:rowOff>25400</xdr:rowOff>
        </xdr:from>
        <xdr:to>
          <xdr:col>3</xdr:col>
          <xdr:colOff>558800</xdr:colOff>
          <xdr:row>43</xdr:row>
          <xdr:rowOff>228600</xdr:rowOff>
        </xdr:to>
        <xdr:sp macro="" textlink="">
          <xdr:nvSpPr>
            <xdr:cNvPr id="2092" name="Check Box 23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50</xdr:row>
          <xdr:rowOff>38100</xdr:rowOff>
        </xdr:from>
        <xdr:to>
          <xdr:col>3</xdr:col>
          <xdr:colOff>571500</xdr:colOff>
          <xdr:row>50</xdr:row>
          <xdr:rowOff>241300</xdr:rowOff>
        </xdr:to>
        <xdr:sp macro="" textlink="">
          <xdr:nvSpPr>
            <xdr:cNvPr id="2093" name="Check Box 26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59</xdr:row>
          <xdr:rowOff>12700</xdr:rowOff>
        </xdr:from>
        <xdr:to>
          <xdr:col>3</xdr:col>
          <xdr:colOff>571500</xdr:colOff>
          <xdr:row>59</xdr:row>
          <xdr:rowOff>215900</xdr:rowOff>
        </xdr:to>
        <xdr:sp macro="" textlink="">
          <xdr:nvSpPr>
            <xdr:cNvPr id="2094" name="Check Box 30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71120</xdr:colOff>
      <xdr:row>1</xdr:row>
      <xdr:rowOff>10160</xdr:rowOff>
    </xdr:from>
    <xdr:to>
      <xdr:col>1</xdr:col>
      <xdr:colOff>1371600</xdr:colOff>
      <xdr:row>5</xdr:row>
      <xdr:rowOff>556412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620" y="213360"/>
          <a:ext cx="1300480" cy="168925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65</xdr:row>
          <xdr:rowOff>0</xdr:rowOff>
        </xdr:from>
        <xdr:to>
          <xdr:col>3</xdr:col>
          <xdr:colOff>533400</xdr:colOff>
          <xdr:row>66</xdr:row>
          <xdr:rowOff>0</xdr:rowOff>
        </xdr:to>
        <xdr:sp macro="" textlink="">
          <xdr:nvSpPr>
            <xdr:cNvPr id="2100" name="Check Box 1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63</xdr:row>
          <xdr:rowOff>254000</xdr:rowOff>
        </xdr:from>
        <xdr:to>
          <xdr:col>3</xdr:col>
          <xdr:colOff>584200</xdr:colOff>
          <xdr:row>65</xdr:row>
          <xdr:rowOff>12700</xdr:rowOff>
        </xdr:to>
        <xdr:sp macro="" textlink="">
          <xdr:nvSpPr>
            <xdr:cNvPr id="2104" name="Check Box 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63</xdr:row>
          <xdr:rowOff>0</xdr:rowOff>
        </xdr:from>
        <xdr:to>
          <xdr:col>3</xdr:col>
          <xdr:colOff>698500</xdr:colOff>
          <xdr:row>64</xdr:row>
          <xdr:rowOff>12700</xdr:rowOff>
        </xdr:to>
        <xdr:sp macro="" textlink="">
          <xdr:nvSpPr>
            <xdr:cNvPr id="2105" name="Check Box 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22</xdr:row>
          <xdr:rowOff>0</xdr:rowOff>
        </xdr:from>
        <xdr:to>
          <xdr:col>3</xdr:col>
          <xdr:colOff>571500</xdr:colOff>
          <xdr:row>22</xdr:row>
          <xdr:rowOff>241300</xdr:rowOff>
        </xdr:to>
        <xdr:sp macro="" textlink="">
          <xdr:nvSpPr>
            <xdr:cNvPr id="2328" name="Check Box 3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2">
    <pageSetUpPr fitToPage="1"/>
  </sheetPr>
  <dimension ref="A2:J135"/>
  <sheetViews>
    <sheetView showGridLines="0" showRowColHeaders="0" tabSelected="1" zoomScale="95" workbookViewId="0">
      <pane xSplit="7" ySplit="13" topLeftCell="H14" activePane="bottomRight" state="frozen"/>
      <selection pane="topRight" activeCell="H1" sqref="H1"/>
      <selection pane="bottomLeft" activeCell="A14" sqref="A14"/>
      <selection pane="bottomRight" activeCell="I21" sqref="I21"/>
    </sheetView>
  </sheetViews>
  <sheetFormatPr baseColWidth="10" defaultRowHeight="16"/>
  <cols>
    <col min="2" max="2" width="80" style="4" customWidth="1"/>
    <col min="3" max="3" width="13.6640625" style="3" hidden="1" customWidth="1"/>
    <col min="4" max="4" width="10.1640625" style="4" customWidth="1"/>
    <col min="5" max="5" width="10.83203125" style="4" hidden="1" customWidth="1"/>
    <col min="6" max="6" width="6.6640625" style="4" hidden="1" customWidth="1"/>
    <col min="7" max="7" width="15.33203125" style="4" customWidth="1"/>
    <col min="8" max="8" width="12.33203125" style="30" customWidth="1"/>
  </cols>
  <sheetData>
    <row r="2" spans="1:8" ht="26">
      <c r="B2" s="80" t="s">
        <v>21</v>
      </c>
      <c r="C2" s="80"/>
      <c r="D2" s="80"/>
      <c r="E2" s="80"/>
      <c r="F2" s="80"/>
      <c r="G2" s="80"/>
    </row>
    <row r="3" spans="1:8" ht="32" customHeight="1">
      <c r="B3" s="95" t="s">
        <v>22</v>
      </c>
      <c r="C3" s="95"/>
      <c r="D3" s="95"/>
      <c r="E3" s="95"/>
      <c r="F3" s="95"/>
      <c r="G3" s="95"/>
    </row>
    <row r="4" spans="1:8">
      <c r="B4" s="95"/>
      <c r="C4" s="95"/>
      <c r="D4" s="95"/>
      <c r="E4" s="95"/>
      <c r="F4" s="95"/>
      <c r="G4" s="95"/>
    </row>
    <row r="5" spans="1:8">
      <c r="B5" s="96" t="s">
        <v>61</v>
      </c>
      <c r="C5" s="96"/>
      <c r="D5" s="96"/>
      <c r="E5" s="96"/>
      <c r="F5" s="96"/>
      <c r="G5" s="96"/>
    </row>
    <row r="6" spans="1:8" ht="49" customHeight="1" thickBot="1">
      <c r="B6" s="22" t="s">
        <v>26</v>
      </c>
      <c r="C6" s="93">
        <v>40</v>
      </c>
      <c r="D6" s="93"/>
      <c r="E6" s="94"/>
      <c r="F6" s="94"/>
      <c r="G6" s="23" t="s">
        <v>28</v>
      </c>
      <c r="H6" s="5" t="s">
        <v>11</v>
      </c>
    </row>
    <row r="7" spans="1:8" s="6" customFormat="1" ht="16" customHeight="1">
      <c r="B7" s="81" t="s">
        <v>27</v>
      </c>
      <c r="C7" s="83">
        <v>40</v>
      </c>
      <c r="D7" s="84"/>
      <c r="E7" s="87"/>
      <c r="F7" s="88"/>
      <c r="G7" s="91">
        <v>19.8</v>
      </c>
      <c r="H7" s="64" t="s">
        <v>12</v>
      </c>
    </row>
    <row r="8" spans="1:8" s="6" customFormat="1" ht="17" customHeight="1">
      <c r="A8" s="64"/>
      <c r="B8" s="82"/>
      <c r="C8" s="85"/>
      <c r="D8" s="86"/>
      <c r="E8" s="89"/>
      <c r="F8" s="90"/>
      <c r="G8" s="92"/>
      <c r="H8" s="53"/>
    </row>
    <row r="9" spans="1:8" ht="21">
      <c r="B9" s="40" t="s">
        <v>24</v>
      </c>
      <c r="C9" s="38"/>
      <c r="D9" s="44"/>
      <c r="E9" s="45"/>
      <c r="F9" s="39"/>
      <c r="G9" s="41">
        <f>IF(NOMBRES_DE_PERSONNES*PRIX_MINI&lt;NOMBRE_DE_PERSONNE_MINIMUN*PRIX_MINI,NOMBRE_DE_PERSONNE_MINIMUN*PRIX_MINI,NOMBRES_DE_PERSONNES*G12)</f>
        <v>792</v>
      </c>
    </row>
    <row r="10" spans="1:8" ht="21" hidden="1">
      <c r="B10" s="46"/>
      <c r="C10" s="47"/>
      <c r="D10" s="42"/>
      <c r="E10" s="43"/>
      <c r="F10" s="48"/>
      <c r="G10" s="49">
        <f>IF(NOMBRES_DE_PERSONNES*G11&lt;NOMBRE_DE_PERSONNE_MINIMUN*PRIX_MINI,NOMBRE_DE_PERSONNE_MINIMUN*PRIX_MINI,NOMBRES_DE_PERSONNES*G12)</f>
        <v>792</v>
      </c>
    </row>
    <row r="11" spans="1:8" ht="21" hidden="1">
      <c r="B11" s="46"/>
      <c r="C11" s="47"/>
      <c r="D11" s="42"/>
      <c r="E11" s="43"/>
      <c r="F11" s="48"/>
      <c r="G11" s="49">
        <f>SUM(G17:G70)/NOMBRES_DE_PERSONNES</f>
        <v>0</v>
      </c>
    </row>
    <row r="12" spans="1:8" ht="22" thickBot="1">
      <c r="B12" s="46" t="s">
        <v>25</v>
      </c>
      <c r="C12" s="47"/>
      <c r="D12" s="42"/>
      <c r="E12" s="43"/>
      <c r="F12" s="48"/>
      <c r="G12" s="49">
        <f>IF(G11&lt;19.8,19.8,G11)</f>
        <v>19.8</v>
      </c>
    </row>
    <row r="13" spans="1:8" ht="12" customHeight="1">
      <c r="B13" s="69"/>
      <c r="C13" s="69"/>
      <c r="D13" s="69"/>
      <c r="E13" s="69"/>
      <c r="F13" s="69"/>
      <c r="G13" s="69"/>
    </row>
    <row r="14" spans="1:8" ht="30" customHeight="1">
      <c r="B14" s="79" t="s">
        <v>29</v>
      </c>
      <c r="C14" s="79"/>
      <c r="D14" s="79"/>
      <c r="E14" s="79"/>
      <c r="F14" s="79"/>
      <c r="G14" s="79"/>
    </row>
    <row r="15" spans="1:8">
      <c r="B15" s="67" t="s">
        <v>60</v>
      </c>
      <c r="C15" s="67"/>
      <c r="D15" s="67"/>
      <c r="E15" s="67"/>
      <c r="F15" s="67"/>
      <c r="G15" s="67"/>
    </row>
    <row r="16" spans="1:8">
      <c r="B16" s="68"/>
      <c r="C16" s="68"/>
      <c r="D16" s="68"/>
      <c r="E16" s="68"/>
      <c r="F16" s="68"/>
      <c r="G16" s="68"/>
    </row>
    <row r="17" spans="2:10" ht="20" customHeight="1">
      <c r="B17" s="9" t="s">
        <v>42</v>
      </c>
      <c r="C17" s="10">
        <v>0.36</v>
      </c>
      <c r="D17" s="11"/>
      <c r="E17" s="11" t="b">
        <v>0</v>
      </c>
      <c r="F17" s="52">
        <f t="shared" ref="F17" si="0">IF(E17,1,0)</f>
        <v>0</v>
      </c>
      <c r="G17" s="10">
        <f>IF(F17,NOMBRES_DE_PERSONNES*0.4,0)</f>
        <v>0</v>
      </c>
    </row>
    <row r="18" spans="2:10" ht="20" customHeight="1">
      <c r="B18" s="9" t="s">
        <v>0</v>
      </c>
      <c r="C18" s="10">
        <v>0.57000000000000006</v>
      </c>
      <c r="D18" s="11"/>
      <c r="E18" s="11" t="b">
        <v>0</v>
      </c>
      <c r="F18" s="52">
        <f>IF(E18,1,0)</f>
        <v>0</v>
      </c>
      <c r="G18" s="10">
        <f>IF(F18,NOMBRES_DE_PERSONNES*0.6,0)</f>
        <v>0</v>
      </c>
      <c r="H18" s="54"/>
    </row>
    <row r="19" spans="2:10" ht="20" customHeight="1">
      <c r="B19" s="9" t="s">
        <v>1</v>
      </c>
      <c r="C19" s="10">
        <v>0.3</v>
      </c>
      <c r="D19" s="11"/>
      <c r="E19" s="12" t="b">
        <v>0</v>
      </c>
      <c r="F19" s="52">
        <f>IF(E19,1,0)</f>
        <v>0</v>
      </c>
      <c r="G19" s="10">
        <f>IF(F19,NOMBRES_DE_PERSONNES*0.4,0)</f>
        <v>0</v>
      </c>
    </row>
    <row r="20" spans="2:10" ht="20" customHeight="1">
      <c r="B20" s="9" t="s">
        <v>47</v>
      </c>
      <c r="C20" s="10">
        <v>0.78</v>
      </c>
      <c r="D20" s="11"/>
      <c r="E20" s="11" t="b">
        <v>0</v>
      </c>
      <c r="F20" s="52">
        <f>IF(E20,1,0)</f>
        <v>0</v>
      </c>
      <c r="G20" s="10">
        <f>IF(F20,NOMBRES_DE_PERSONNES*0.95,0)</f>
        <v>0</v>
      </c>
      <c r="H20" s="54"/>
    </row>
    <row r="21" spans="2:10" ht="20" customHeight="1">
      <c r="B21" s="9" t="s">
        <v>50</v>
      </c>
      <c r="C21" s="10">
        <v>0.78</v>
      </c>
      <c r="D21" s="11"/>
      <c r="E21" s="11" t="b">
        <v>0</v>
      </c>
      <c r="F21" s="52">
        <f t="shared" ref="F21:F36" si="1">IF(E21,1,0)</f>
        <v>0</v>
      </c>
      <c r="G21" s="10">
        <f>IF(F21,NOMBRES_DE_PERSONNES*0.95,0)</f>
        <v>0</v>
      </c>
    </row>
    <row r="22" spans="2:10" ht="20" customHeight="1">
      <c r="B22" s="9" t="s">
        <v>48</v>
      </c>
      <c r="C22" s="10">
        <v>0.78</v>
      </c>
      <c r="D22" s="11"/>
      <c r="E22" s="11" t="b">
        <v>0</v>
      </c>
      <c r="F22" s="52">
        <f t="shared" si="1"/>
        <v>0</v>
      </c>
      <c r="G22" s="10">
        <f>IF(F22,NOMBRES_DE_PERSONNES*0.95,0)</f>
        <v>0</v>
      </c>
    </row>
    <row r="23" spans="2:10" ht="20" customHeight="1">
      <c r="B23" s="9" t="s">
        <v>49</v>
      </c>
      <c r="C23" s="10">
        <v>0.78</v>
      </c>
      <c r="D23" s="11"/>
      <c r="E23" s="12" t="b">
        <v>0</v>
      </c>
      <c r="F23" s="52">
        <f t="shared" si="1"/>
        <v>0</v>
      </c>
      <c r="G23" s="10">
        <f>IF(F23,NOMBRES_DE_PERSONNES*0.95,0)</f>
        <v>0</v>
      </c>
    </row>
    <row r="24" spans="2:10" ht="45" customHeight="1">
      <c r="B24" s="32" t="s">
        <v>51</v>
      </c>
      <c r="C24" s="32"/>
      <c r="D24" s="32"/>
      <c r="E24" s="32"/>
      <c r="F24" s="32"/>
      <c r="G24" s="59"/>
    </row>
    <row r="25" spans="2:10" ht="20" customHeight="1">
      <c r="B25" s="9" t="s">
        <v>45</v>
      </c>
      <c r="C25" s="10">
        <v>3.4</v>
      </c>
      <c r="D25" s="11"/>
      <c r="E25" s="11" t="b">
        <v>0</v>
      </c>
      <c r="F25" s="11">
        <f t="shared" si="1"/>
        <v>0</v>
      </c>
      <c r="G25" s="10">
        <f>IF(F25,NOMBRES_DE_PERSONNES*C25,0)</f>
        <v>0</v>
      </c>
      <c r="H25" s="55"/>
    </row>
    <row r="26" spans="2:10" ht="20" customHeight="1">
      <c r="B26" s="9" t="s">
        <v>46</v>
      </c>
      <c r="C26" s="10">
        <v>3.2</v>
      </c>
      <c r="D26" s="11"/>
      <c r="E26" s="11" t="b">
        <v>0</v>
      </c>
      <c r="F26" s="11">
        <f t="shared" si="1"/>
        <v>0</v>
      </c>
      <c r="G26" s="10">
        <f t="shared" ref="G26" si="2">IF(F26,NOMBRES_DE_PERSONNES*C26,0)</f>
        <v>0</v>
      </c>
      <c r="H26" s="55"/>
    </row>
    <row r="27" spans="2:10" ht="20" customHeight="1">
      <c r="B27" s="9" t="s">
        <v>14</v>
      </c>
      <c r="C27" s="10">
        <v>2.75</v>
      </c>
      <c r="D27" s="11"/>
      <c r="E27" s="11" t="b">
        <v>0</v>
      </c>
      <c r="F27" s="11">
        <f t="shared" si="1"/>
        <v>0</v>
      </c>
      <c r="G27" s="10">
        <f>IF(F27,NOMBRES_DE_PERSONNES*3.5,0)</f>
        <v>0</v>
      </c>
      <c r="H27" s="55"/>
    </row>
    <row r="28" spans="2:10" ht="20" customHeight="1">
      <c r="B28" s="62" t="s">
        <v>54</v>
      </c>
      <c r="C28" s="10"/>
      <c r="D28" s="11"/>
      <c r="E28" s="11" t="b">
        <v>0</v>
      </c>
      <c r="F28" s="11">
        <f t="shared" si="1"/>
        <v>0</v>
      </c>
      <c r="G28" s="10"/>
      <c r="H28" s="55"/>
    </row>
    <row r="29" spans="2:10" ht="20" customHeight="1">
      <c r="B29" s="71" t="str">
        <f>IF(F28,J29,J30)</f>
        <v>Sans objet</v>
      </c>
      <c r="C29" s="72"/>
      <c r="D29" s="72"/>
      <c r="E29" s="72"/>
      <c r="F29" s="72"/>
      <c r="G29" s="73"/>
      <c r="H29" s="55"/>
      <c r="J29" s="5" t="s">
        <v>52</v>
      </c>
    </row>
    <row r="30" spans="2:10" ht="20" customHeight="1">
      <c r="B30" s="74"/>
      <c r="C30" s="75"/>
      <c r="D30" s="75"/>
      <c r="E30" s="75"/>
      <c r="F30" s="75"/>
      <c r="G30" s="76"/>
      <c r="J30" s="5" t="s">
        <v>53</v>
      </c>
    </row>
    <row r="31" spans="2:10" ht="20" customHeight="1">
      <c r="B31" s="70" t="s">
        <v>43</v>
      </c>
      <c r="C31" s="33"/>
      <c r="D31" s="33"/>
      <c r="E31" s="33"/>
      <c r="F31" s="33"/>
      <c r="G31" s="58"/>
    </row>
    <row r="32" spans="2:10" s="2" customFormat="1" ht="20" customHeight="1">
      <c r="B32" s="68"/>
      <c r="C32" s="34"/>
      <c r="D32" s="34"/>
      <c r="E32" s="34"/>
      <c r="F32" s="34"/>
      <c r="G32" s="34"/>
      <c r="H32" s="56"/>
    </row>
    <row r="33" spans="2:8" ht="20" customHeight="1">
      <c r="B33" s="9" t="s">
        <v>2</v>
      </c>
      <c r="C33" s="10" t="s">
        <v>41</v>
      </c>
      <c r="D33" s="11"/>
      <c r="E33" s="11" t="b">
        <v>0</v>
      </c>
      <c r="F33" s="11">
        <f t="shared" si="1"/>
        <v>0</v>
      </c>
      <c r="G33" s="63">
        <f>IF(F33,C33,0)</f>
        <v>0</v>
      </c>
    </row>
    <row r="34" spans="2:8" ht="20" customHeight="1">
      <c r="B34" s="9" t="s">
        <v>3</v>
      </c>
      <c r="C34" s="10" t="s">
        <v>41</v>
      </c>
      <c r="D34" s="11"/>
      <c r="E34" s="11" t="b">
        <v>0</v>
      </c>
      <c r="F34" s="11">
        <f t="shared" si="1"/>
        <v>0</v>
      </c>
      <c r="G34" s="63">
        <f t="shared" ref="G34:G36" si="3">IF(F34,C34,0)</f>
        <v>0</v>
      </c>
    </row>
    <row r="35" spans="2:8" ht="20" customHeight="1">
      <c r="B35" s="9" t="s">
        <v>4</v>
      </c>
      <c r="C35" s="10" t="s">
        <v>41</v>
      </c>
      <c r="D35" s="11"/>
      <c r="E35" s="11" t="b">
        <v>0</v>
      </c>
      <c r="F35" s="11">
        <f t="shared" si="1"/>
        <v>0</v>
      </c>
      <c r="G35" s="63">
        <f t="shared" si="3"/>
        <v>0</v>
      </c>
    </row>
    <row r="36" spans="2:8" ht="20" customHeight="1">
      <c r="B36" s="9" t="s">
        <v>55</v>
      </c>
      <c r="C36" s="10" t="s">
        <v>41</v>
      </c>
      <c r="D36" s="11"/>
      <c r="E36" s="11" t="b">
        <v>0</v>
      </c>
      <c r="F36" s="11">
        <f t="shared" si="1"/>
        <v>0</v>
      </c>
      <c r="G36" s="63">
        <f t="shared" si="3"/>
        <v>0</v>
      </c>
    </row>
    <row r="37" spans="2:8" ht="20" customHeight="1">
      <c r="B37" s="70" t="s">
        <v>44</v>
      </c>
      <c r="C37" s="33"/>
      <c r="D37" s="33"/>
      <c r="E37" s="33"/>
      <c r="F37" s="33"/>
      <c r="G37" s="58"/>
    </row>
    <row r="38" spans="2:8" ht="20" customHeight="1">
      <c r="B38" s="68"/>
      <c r="C38" s="34"/>
      <c r="D38" s="34"/>
      <c r="E38" s="34"/>
      <c r="F38" s="34"/>
      <c r="G38" s="34"/>
    </row>
    <row r="39" spans="2:8" ht="20" customHeight="1">
      <c r="B39" s="9" t="s">
        <v>13</v>
      </c>
      <c r="C39" s="10">
        <v>0.95</v>
      </c>
      <c r="D39" s="11"/>
      <c r="E39" s="11" t="b">
        <v>0</v>
      </c>
      <c r="F39" s="11">
        <f t="shared" ref="F39:F61" si="4">IF(E39,1,0)</f>
        <v>0</v>
      </c>
      <c r="G39" s="10">
        <f>IF(F39,NOMBRES_DE_PERSONNES*1,0)</f>
        <v>0</v>
      </c>
    </row>
    <row r="40" spans="2:8" ht="20" customHeight="1">
      <c r="B40" s="9" t="s">
        <v>5</v>
      </c>
      <c r="C40" s="10">
        <v>1.3</v>
      </c>
      <c r="D40" s="11"/>
      <c r="E40" s="11" t="b">
        <v>0</v>
      </c>
      <c r="F40" s="11">
        <f t="shared" si="4"/>
        <v>0</v>
      </c>
      <c r="G40" s="10">
        <f>IF(F40,NOMBRES_DE_PERSONNES*1.4,0)</f>
        <v>0</v>
      </c>
    </row>
    <row r="41" spans="2:8" ht="20" customHeight="1">
      <c r="B41" s="9" t="s">
        <v>6</v>
      </c>
      <c r="C41" s="10">
        <v>0.9</v>
      </c>
      <c r="D41" s="11"/>
      <c r="E41" s="11" t="b">
        <v>0</v>
      </c>
      <c r="F41" s="11">
        <f t="shared" si="4"/>
        <v>0</v>
      </c>
      <c r="G41" s="10">
        <f t="shared" ref="G41:G44" si="5">IF(F41,NOMBRES_DE_PERSONNES*C41,0)</f>
        <v>0</v>
      </c>
    </row>
    <row r="42" spans="2:8" ht="20" customHeight="1">
      <c r="B42" s="9" t="s">
        <v>7</v>
      </c>
      <c r="C42" s="10">
        <v>0.75</v>
      </c>
      <c r="D42" s="11"/>
      <c r="E42" s="11" t="b">
        <v>0</v>
      </c>
      <c r="F42" s="11">
        <f t="shared" si="4"/>
        <v>0</v>
      </c>
      <c r="G42" s="10">
        <f t="shared" si="5"/>
        <v>0</v>
      </c>
    </row>
    <row r="43" spans="2:8" ht="20" customHeight="1">
      <c r="B43" s="9" t="s">
        <v>8</v>
      </c>
      <c r="C43" s="10">
        <v>0.7</v>
      </c>
      <c r="D43" s="11"/>
      <c r="E43" s="11" t="b">
        <v>0</v>
      </c>
      <c r="F43" s="11">
        <f t="shared" si="4"/>
        <v>0</v>
      </c>
      <c r="G43" s="10">
        <f t="shared" si="5"/>
        <v>0</v>
      </c>
    </row>
    <row r="44" spans="2:8" ht="20" customHeight="1">
      <c r="B44" s="9" t="s">
        <v>15</v>
      </c>
      <c r="C44" s="10">
        <v>0.85</v>
      </c>
      <c r="D44" s="11"/>
      <c r="E44" s="11" t="b">
        <v>0</v>
      </c>
      <c r="F44" s="11">
        <f t="shared" ref="F44" si="6">IF(E44,1,0)</f>
        <v>0</v>
      </c>
      <c r="G44" s="10">
        <f t="shared" si="5"/>
        <v>0</v>
      </c>
    </row>
    <row r="45" spans="2:8" ht="20" customHeight="1">
      <c r="B45" s="70" t="s">
        <v>18</v>
      </c>
      <c r="C45" s="33"/>
      <c r="D45" s="33"/>
      <c r="E45" s="33"/>
      <c r="F45" s="33"/>
      <c r="G45" s="58"/>
    </row>
    <row r="46" spans="2:8" s="2" customFormat="1" ht="20" customHeight="1">
      <c r="B46" s="68"/>
      <c r="C46" s="34"/>
      <c r="D46" s="34"/>
      <c r="E46" s="34"/>
      <c r="F46" s="34"/>
      <c r="G46" s="34"/>
      <c r="H46" s="56"/>
    </row>
    <row r="47" spans="2:8" ht="20" customHeight="1">
      <c r="B47" s="9" t="s">
        <v>9</v>
      </c>
      <c r="C47" s="10">
        <v>0.57000000000000006</v>
      </c>
      <c r="D47" s="11"/>
      <c r="E47" s="11" t="b">
        <v>0</v>
      </c>
      <c r="F47" s="11">
        <f t="shared" si="4"/>
        <v>0</v>
      </c>
      <c r="G47" s="10">
        <f>IF(F47,NOMBRES_DE_PERSONNES*C47,0)</f>
        <v>0</v>
      </c>
    </row>
    <row r="48" spans="2:8" ht="20" customHeight="1">
      <c r="B48" s="9" t="s">
        <v>10</v>
      </c>
      <c r="C48" s="10">
        <v>0.8</v>
      </c>
      <c r="D48" s="11"/>
      <c r="E48" s="11" t="b">
        <v>0</v>
      </c>
      <c r="F48" s="11">
        <f t="shared" si="4"/>
        <v>0</v>
      </c>
      <c r="G48" s="10">
        <f>IF(F48,NOMBRES_DE_PERSONNES*C48,0)</f>
        <v>0</v>
      </c>
    </row>
    <row r="49" spans="2:8" s="2" customFormat="1" ht="20" customHeight="1">
      <c r="B49" s="77" t="s">
        <v>17</v>
      </c>
      <c r="C49" s="33"/>
      <c r="D49" s="33"/>
      <c r="E49" s="33"/>
      <c r="F49" s="33"/>
      <c r="G49" s="58"/>
      <c r="H49" s="56"/>
    </row>
    <row r="50" spans="2:8" ht="20" customHeight="1">
      <c r="B50" s="78"/>
      <c r="C50" s="34"/>
      <c r="D50" s="34"/>
      <c r="E50" s="34"/>
      <c r="F50" s="34"/>
      <c r="G50" s="34"/>
    </row>
    <row r="51" spans="2:8" ht="20" customHeight="1">
      <c r="B51" s="9" t="s">
        <v>56</v>
      </c>
      <c r="C51" s="10">
        <v>1.2</v>
      </c>
      <c r="D51" s="11"/>
      <c r="E51" s="11" t="b">
        <v>0</v>
      </c>
      <c r="F51" s="11">
        <f t="shared" ref="F51" si="7">IF(E51,1,0)</f>
        <v>0</v>
      </c>
      <c r="G51" s="10">
        <f>IF(F51,NOMBRES_DE_PERSONNES*C51,0)</f>
        <v>0</v>
      </c>
    </row>
    <row r="52" spans="2:8" ht="20" customHeight="1">
      <c r="B52" s="9" t="s">
        <v>16</v>
      </c>
      <c r="C52" s="10">
        <v>1</v>
      </c>
      <c r="D52" s="11"/>
      <c r="E52" s="11" t="b">
        <v>0</v>
      </c>
      <c r="F52" s="11">
        <f t="shared" si="4"/>
        <v>0</v>
      </c>
      <c r="G52" s="10">
        <f>IF(F52,NOMBRES_DE_PERSONNES*C52,0)</f>
        <v>0</v>
      </c>
    </row>
    <row r="53" spans="2:8" ht="20" customHeight="1">
      <c r="B53" s="9" t="s">
        <v>59</v>
      </c>
      <c r="C53" s="10">
        <v>1.2</v>
      </c>
      <c r="D53" s="11"/>
      <c r="E53" s="11" t="b">
        <v>0</v>
      </c>
      <c r="F53" s="11">
        <f t="shared" si="4"/>
        <v>0</v>
      </c>
      <c r="G53" s="10">
        <f>IF(F53,NOMBRES_DE_PERSONNES*C53,0)</f>
        <v>0</v>
      </c>
    </row>
    <row r="54" spans="2:8" ht="20" customHeight="1">
      <c r="B54" s="9" t="s">
        <v>40</v>
      </c>
      <c r="C54" s="16">
        <v>1.2</v>
      </c>
      <c r="D54" s="17"/>
      <c r="E54" s="17" t="b">
        <v>0</v>
      </c>
      <c r="F54" s="17">
        <f t="shared" si="4"/>
        <v>0</v>
      </c>
      <c r="G54" s="16">
        <f>IF(F54,NOMBRES_DE_PERSONNES*C54,0)</f>
        <v>0</v>
      </c>
    </row>
    <row r="55" spans="2:8" ht="20" customHeight="1">
      <c r="B55" s="65" t="s">
        <v>31</v>
      </c>
      <c r="C55" s="35"/>
      <c r="D55" s="35"/>
      <c r="E55" s="35"/>
      <c r="F55" s="35"/>
      <c r="G55" s="61"/>
    </row>
    <row r="56" spans="2:8" s="2" customFormat="1" ht="20" customHeight="1">
      <c r="B56" s="66"/>
      <c r="C56" s="36"/>
      <c r="D56" s="36"/>
      <c r="E56" s="36"/>
      <c r="F56" s="36"/>
      <c r="G56" s="36"/>
      <c r="H56" s="56"/>
    </row>
    <row r="57" spans="2:8" ht="20" customHeight="1">
      <c r="B57" s="21" t="s">
        <v>19</v>
      </c>
      <c r="C57" s="18">
        <v>0.21000000000000002</v>
      </c>
      <c r="D57" s="19"/>
      <c r="E57" s="19" t="b">
        <v>0</v>
      </c>
      <c r="F57" s="19">
        <f t="shared" si="4"/>
        <v>0</v>
      </c>
      <c r="G57" s="18">
        <f>IF(F57,NOMBRES_DE_PERSONNES*C57,0)</f>
        <v>0</v>
      </c>
    </row>
    <row r="58" spans="2:8" ht="20" customHeight="1">
      <c r="B58" s="9" t="s">
        <v>20</v>
      </c>
      <c r="C58" s="10">
        <v>0.6</v>
      </c>
      <c r="D58" s="11"/>
      <c r="E58" s="11" t="b">
        <v>0</v>
      </c>
      <c r="F58" s="11">
        <f t="shared" si="4"/>
        <v>0</v>
      </c>
      <c r="G58" s="10">
        <f>IF(F58,NOMBRES_DE_PERSONNES*C58,0)</f>
        <v>0</v>
      </c>
    </row>
    <row r="59" spans="2:8" ht="20" customHeight="1">
      <c r="B59" s="9" t="s">
        <v>57</v>
      </c>
      <c r="C59" s="10">
        <v>0.35</v>
      </c>
      <c r="D59" s="11"/>
      <c r="E59" s="11" t="b">
        <v>0</v>
      </c>
      <c r="F59" s="11">
        <f t="shared" si="4"/>
        <v>0</v>
      </c>
      <c r="G59" s="10">
        <f>IF(F59,NOMBRES_DE_PERSONNES*C59,0)</f>
        <v>0</v>
      </c>
    </row>
    <row r="60" spans="2:8" ht="20" customHeight="1">
      <c r="B60" s="9" t="s">
        <v>58</v>
      </c>
      <c r="C60" s="10">
        <v>0.57999999999999996</v>
      </c>
      <c r="D60" s="11"/>
      <c r="E60" s="11" t="b">
        <v>0</v>
      </c>
      <c r="F60" s="11">
        <f t="shared" ref="F60" si="8">IF(E60,1,0)</f>
        <v>0</v>
      </c>
      <c r="G60" s="10">
        <f>IF(F60,NOMBRES_DE_PERSONNES*C60,0)</f>
        <v>0</v>
      </c>
    </row>
    <row r="61" spans="2:8" ht="20" customHeight="1">
      <c r="B61" s="9" t="s">
        <v>39</v>
      </c>
      <c r="C61" s="31">
        <v>0.6</v>
      </c>
      <c r="D61" s="11"/>
      <c r="E61" s="11" t="b">
        <v>0</v>
      </c>
      <c r="F61" s="11">
        <f t="shared" si="4"/>
        <v>0</v>
      </c>
      <c r="G61" s="10">
        <f>IF(F61,NOMBRES_DE_PERSONNES*C61,0)</f>
        <v>0</v>
      </c>
    </row>
    <row r="62" spans="2:8" s="5" customFormat="1">
      <c r="B62" s="65" t="s">
        <v>30</v>
      </c>
      <c r="C62" s="7"/>
      <c r="D62" s="8" t="s">
        <v>23</v>
      </c>
      <c r="E62" s="8"/>
      <c r="F62" s="8"/>
      <c r="G62" s="60"/>
      <c r="H62" s="30"/>
    </row>
    <row r="63" spans="2:8" ht="25" customHeight="1">
      <c r="B63" s="66"/>
      <c r="C63" s="37"/>
      <c r="D63" s="37"/>
      <c r="E63" s="37"/>
      <c r="F63" s="37"/>
      <c r="G63" s="37"/>
    </row>
    <row r="64" spans="2:8" ht="20" customHeight="1">
      <c r="B64" s="9" t="s">
        <v>32</v>
      </c>
      <c r="C64" s="10">
        <v>0.85</v>
      </c>
      <c r="D64" s="11"/>
      <c r="E64" s="11" t="b">
        <v>0</v>
      </c>
      <c r="F64" s="11">
        <f>IF(E64,1,0)</f>
        <v>0</v>
      </c>
      <c r="G64" s="10">
        <f>IF(F64,NOMBRES_DE_PERSONNES*C64,0)</f>
        <v>0</v>
      </c>
    </row>
    <row r="65" spans="2:8" ht="20" customHeight="1">
      <c r="B65" s="9" t="s">
        <v>33</v>
      </c>
      <c r="C65" s="10">
        <v>0.6</v>
      </c>
      <c r="D65" s="11"/>
      <c r="E65" s="11" t="b">
        <v>0</v>
      </c>
      <c r="F65" s="11">
        <f t="shared" ref="F65" si="9">IF(E65,1,0)</f>
        <v>0</v>
      </c>
      <c r="G65" s="10">
        <f>IF(F65,NOMBRES_DE_PERSONNES*0.7,0)</f>
        <v>0</v>
      </c>
    </row>
    <row r="66" spans="2:8" ht="20" customHeight="1">
      <c r="B66" s="20" t="s">
        <v>34</v>
      </c>
      <c r="C66" s="16">
        <v>0.54</v>
      </c>
      <c r="D66" s="17"/>
      <c r="E66" s="17" t="b">
        <v>0</v>
      </c>
      <c r="F66" s="17">
        <f>IF(E66,1,0)</f>
        <v>0</v>
      </c>
      <c r="G66" s="16">
        <f>IF(F66,NOMBRES_DE_PERSONNES*0.7,0)</f>
        <v>0</v>
      </c>
    </row>
    <row r="67" spans="2:8" s="24" customFormat="1" ht="20" customHeight="1">
      <c r="B67" s="26"/>
      <c r="C67" s="27"/>
      <c r="D67" s="25" t="s">
        <v>38</v>
      </c>
      <c r="E67" s="28"/>
      <c r="F67" s="25" t="s">
        <v>38</v>
      </c>
      <c r="G67" s="29"/>
      <c r="H67" s="57"/>
    </row>
    <row r="68" spans="2:8" ht="20" customHeight="1">
      <c r="B68" s="21" t="s">
        <v>37</v>
      </c>
      <c r="C68" s="18">
        <v>12</v>
      </c>
      <c r="D68" s="50">
        <v>0</v>
      </c>
      <c r="E68" s="19" t="b">
        <v>0</v>
      </c>
      <c r="F68" s="50">
        <f>IF(E68,1,0)</f>
        <v>0</v>
      </c>
      <c r="G68" s="18">
        <f>D68*10</f>
        <v>0</v>
      </c>
    </row>
    <row r="69" spans="2:8" ht="20" customHeight="1">
      <c r="B69" s="9" t="s">
        <v>36</v>
      </c>
      <c r="C69" s="10">
        <v>12</v>
      </c>
      <c r="D69" s="51">
        <v>0</v>
      </c>
      <c r="E69" s="11" t="b">
        <v>0</v>
      </c>
      <c r="F69" s="50">
        <f t="shared" ref="F69:F70" si="10">IF(E69,1,0)</f>
        <v>0</v>
      </c>
      <c r="G69" s="18">
        <f t="shared" ref="G69:G70" si="11">D69*C69</f>
        <v>0</v>
      </c>
    </row>
    <row r="70" spans="2:8" ht="20" customHeight="1">
      <c r="B70" s="9" t="s">
        <v>35</v>
      </c>
      <c r="C70" s="10">
        <v>5</v>
      </c>
      <c r="D70" s="51">
        <v>0</v>
      </c>
      <c r="E70" s="11" t="b">
        <v>0</v>
      </c>
      <c r="F70" s="50">
        <f t="shared" si="10"/>
        <v>0</v>
      </c>
      <c r="G70" s="18">
        <f t="shared" si="11"/>
        <v>0</v>
      </c>
    </row>
    <row r="71" spans="2:8">
      <c r="B71" s="13"/>
      <c r="C71" s="14"/>
      <c r="D71" s="15"/>
      <c r="G71" s="60"/>
    </row>
    <row r="72" spans="2:8">
      <c r="B72" s="1"/>
      <c r="G72" s="3"/>
    </row>
    <row r="73" spans="2:8">
      <c r="B73" s="1"/>
    </row>
    <row r="74" spans="2:8">
      <c r="B74" s="1"/>
    </row>
    <row r="75" spans="2:8">
      <c r="B75" s="1"/>
    </row>
    <row r="76" spans="2:8">
      <c r="B76" s="1"/>
    </row>
    <row r="77" spans="2:8">
      <c r="B77" s="1"/>
    </row>
    <row r="78" spans="2:8">
      <c r="B78" s="1"/>
    </row>
    <row r="79" spans="2:8">
      <c r="B79" s="1"/>
    </row>
    <row r="80" spans="2:8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</sheetData>
  <dataConsolidate/>
  <mergeCells count="19">
    <mergeCell ref="B2:G2"/>
    <mergeCell ref="B7:B8"/>
    <mergeCell ref="C7:D8"/>
    <mergeCell ref="E7:F8"/>
    <mergeCell ref="G7:G8"/>
    <mergeCell ref="C6:D6"/>
    <mergeCell ref="E6:F6"/>
    <mergeCell ref="B3:G4"/>
    <mergeCell ref="B5:G5"/>
    <mergeCell ref="B62:B63"/>
    <mergeCell ref="B15:G16"/>
    <mergeCell ref="B13:G13"/>
    <mergeCell ref="B31:B32"/>
    <mergeCell ref="B37:B38"/>
    <mergeCell ref="B29:G30"/>
    <mergeCell ref="B45:B46"/>
    <mergeCell ref="B49:B50"/>
    <mergeCell ref="B55:B56"/>
    <mergeCell ref="B14:G14"/>
  </mergeCells>
  <conditionalFormatting sqref="G28">
    <cfRule type="iconSet" priority="1">
      <iconSet iconSet="3Symbols2">
        <cfvo type="percent" val="0"/>
        <cfvo type="percent" val="33"/>
        <cfvo type="percent" val="67"/>
      </iconSet>
    </cfRule>
    <cfRule type="colorScale" priority="2">
      <colorScale>
        <cfvo type="num" val="0"/>
        <cfvo type="num" val="1"/>
        <color theme="2" tint="-9.9978637043366805E-2"/>
        <color rgb="FFFF0000"/>
      </colorScale>
    </cfRule>
    <cfRule type="cellIs" dxfId="0" priority="3" operator="greaterThan">
      <formula>1</formula>
    </cfRule>
    <cfRule type="colorScale" priority="4">
      <colorScale>
        <cfvo type="formula" val="$F$28"/>
        <cfvo type="formula" val="$F$28"/>
        <color rgb="FFFF0000"/>
        <color theme="2" tint="-9.9978637043366805E-2"/>
      </colorScale>
    </cfRule>
  </conditionalFormatting>
  <printOptions horizontalCentered="1"/>
  <pageMargins left="0" right="0" top="0" bottom="0" header="0" footer="0"/>
  <pageSetup paperSize="9" scale="65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3" name="Check Box 8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12700</xdr:rowOff>
                  </from>
                  <to>
                    <xdr:col>3</xdr:col>
                    <xdr:colOff>571500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4" name="Check Box 9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24</xdr:row>
                    <xdr:rowOff>241300</xdr:rowOff>
                  </from>
                  <to>
                    <xdr:col>3</xdr:col>
                    <xdr:colOff>571500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25</xdr:row>
                    <xdr:rowOff>241300</xdr:rowOff>
                  </from>
                  <to>
                    <xdr:col>3</xdr:col>
                    <xdr:colOff>571500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27</xdr:row>
                    <xdr:rowOff>0</xdr:rowOff>
                  </from>
                  <to>
                    <xdr:col>3</xdr:col>
                    <xdr:colOff>571500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32</xdr:row>
                    <xdr:rowOff>0</xdr:rowOff>
                  </from>
                  <to>
                    <xdr:col>3</xdr:col>
                    <xdr:colOff>571500</xdr:colOff>
                    <xdr:row>32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33</xdr:row>
                    <xdr:rowOff>0</xdr:rowOff>
                  </from>
                  <to>
                    <xdr:col>3</xdr:col>
                    <xdr:colOff>571500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34</xdr:row>
                    <xdr:rowOff>0</xdr:rowOff>
                  </from>
                  <to>
                    <xdr:col>3</xdr:col>
                    <xdr:colOff>571500</xdr:colOff>
                    <xdr:row>34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34</xdr:row>
                    <xdr:rowOff>254000</xdr:rowOff>
                  </from>
                  <to>
                    <xdr:col>3</xdr:col>
                    <xdr:colOff>571500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38</xdr:row>
                    <xdr:rowOff>12700</xdr:rowOff>
                  </from>
                  <to>
                    <xdr:col>3</xdr:col>
                    <xdr:colOff>571500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39</xdr:row>
                    <xdr:rowOff>0</xdr:rowOff>
                  </from>
                  <to>
                    <xdr:col>3</xdr:col>
                    <xdr:colOff>558800</xdr:colOff>
                    <xdr:row>39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40</xdr:row>
                    <xdr:rowOff>12700</xdr:rowOff>
                  </from>
                  <to>
                    <xdr:col>3</xdr:col>
                    <xdr:colOff>558800</xdr:colOff>
                    <xdr:row>40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41</xdr:row>
                    <xdr:rowOff>25400</xdr:rowOff>
                  </from>
                  <to>
                    <xdr:col>3</xdr:col>
                    <xdr:colOff>558800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42</xdr:row>
                    <xdr:rowOff>25400</xdr:rowOff>
                  </from>
                  <to>
                    <xdr:col>3</xdr:col>
                    <xdr:colOff>558800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46</xdr:row>
                    <xdr:rowOff>25400</xdr:rowOff>
                  </from>
                  <to>
                    <xdr:col>3</xdr:col>
                    <xdr:colOff>571500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47</xdr:row>
                    <xdr:rowOff>25400</xdr:rowOff>
                  </from>
                  <to>
                    <xdr:col>3</xdr:col>
                    <xdr:colOff>571500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51</xdr:row>
                    <xdr:rowOff>38100</xdr:rowOff>
                  </from>
                  <to>
                    <xdr:col>3</xdr:col>
                    <xdr:colOff>571500</xdr:colOff>
                    <xdr:row>51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52</xdr:row>
                    <xdr:rowOff>25400</xdr:rowOff>
                  </from>
                  <to>
                    <xdr:col>3</xdr:col>
                    <xdr:colOff>571500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53</xdr:row>
                    <xdr:rowOff>25400</xdr:rowOff>
                  </from>
                  <to>
                    <xdr:col>3</xdr:col>
                    <xdr:colOff>571500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56</xdr:row>
                    <xdr:rowOff>12700</xdr:rowOff>
                  </from>
                  <to>
                    <xdr:col>3</xdr:col>
                    <xdr:colOff>571500</xdr:colOff>
                    <xdr:row>56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57</xdr:row>
                    <xdr:rowOff>12700</xdr:rowOff>
                  </from>
                  <to>
                    <xdr:col>3</xdr:col>
                    <xdr:colOff>571500</xdr:colOff>
                    <xdr:row>57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58</xdr:row>
                    <xdr:rowOff>12700</xdr:rowOff>
                  </from>
                  <to>
                    <xdr:col>3</xdr:col>
                    <xdr:colOff>571500</xdr:colOff>
                    <xdr:row>58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60</xdr:row>
                    <xdr:rowOff>12700</xdr:rowOff>
                  </from>
                  <to>
                    <xdr:col>3</xdr:col>
                    <xdr:colOff>571500</xdr:colOff>
                    <xdr:row>60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5" name="Check Box 44">
              <controlPr locked="0" defaultSize="0" autoFill="0" autoLine="0" autoPict="0">
                <anchor moveWithCells="1">
                  <from>
                    <xdr:col>3</xdr:col>
                    <xdr:colOff>254000</xdr:colOff>
                    <xdr:row>43</xdr:row>
                    <xdr:rowOff>25400</xdr:rowOff>
                  </from>
                  <to>
                    <xdr:col>3</xdr:col>
                    <xdr:colOff>558800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6" name="Check Box 45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50</xdr:row>
                    <xdr:rowOff>38100</xdr:rowOff>
                  </from>
                  <to>
                    <xdr:col>3</xdr:col>
                    <xdr:colOff>571500</xdr:colOff>
                    <xdr:row>50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7" name="Check Box 4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59</xdr:row>
                    <xdr:rowOff>12700</xdr:rowOff>
                  </from>
                  <to>
                    <xdr:col>3</xdr:col>
                    <xdr:colOff>571500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65</xdr:row>
                    <xdr:rowOff>0</xdr:rowOff>
                  </from>
                  <to>
                    <xdr:col>3</xdr:col>
                    <xdr:colOff>533400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9" name="Check Box 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63</xdr:row>
                    <xdr:rowOff>254000</xdr:rowOff>
                  </from>
                  <to>
                    <xdr:col>3</xdr:col>
                    <xdr:colOff>584200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0" name="Check Box 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63</xdr:row>
                    <xdr:rowOff>0</xdr:rowOff>
                  </from>
                  <to>
                    <xdr:col>3</xdr:col>
                    <xdr:colOff>698500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31" name="Check Box 1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19</xdr:row>
                    <xdr:rowOff>0</xdr:rowOff>
                  </from>
                  <to>
                    <xdr:col>3</xdr:col>
                    <xdr:colOff>533400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32" name="Check Box 2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19</xdr:row>
                    <xdr:rowOff>228600</xdr:rowOff>
                  </from>
                  <to>
                    <xdr:col>3</xdr:col>
                    <xdr:colOff>546100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33" name="Check Box 3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21</xdr:row>
                    <xdr:rowOff>12700</xdr:rowOff>
                  </from>
                  <to>
                    <xdr:col>3</xdr:col>
                    <xdr:colOff>571500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34" name="Check Box 5">
              <controlPr locked="0" defaultSize="0" autoFill="0" autoLine="0" autoPict="0">
                <anchor moveWithCells="1">
                  <from>
                    <xdr:col>3</xdr:col>
                    <xdr:colOff>279400</xdr:colOff>
                    <xdr:row>18</xdr:row>
                    <xdr:rowOff>12700</xdr:rowOff>
                  </from>
                  <to>
                    <xdr:col>3</xdr:col>
                    <xdr:colOff>584200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35" name="Check Box 6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254000</xdr:rowOff>
                  </from>
                  <to>
                    <xdr:col>3</xdr:col>
                    <xdr:colOff>584200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36" name="Check Box 7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16</xdr:row>
                    <xdr:rowOff>0</xdr:rowOff>
                  </from>
                  <to>
                    <xdr:col>3</xdr:col>
                    <xdr:colOff>698500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37" name="Check Box 280">
              <controlPr locked="0" defaultSize="0" autoFill="0" autoLine="0" autoPict="0">
                <anchor moveWithCells="1">
                  <from>
                    <xdr:col>3</xdr:col>
                    <xdr:colOff>266700</xdr:colOff>
                    <xdr:row>22</xdr:row>
                    <xdr:rowOff>0</xdr:rowOff>
                  </from>
                  <to>
                    <xdr:col>3</xdr:col>
                    <xdr:colOff>571500</xdr:colOff>
                    <xdr:row>22</xdr:row>
                    <xdr:rowOff>241300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BRUNCH</vt:lpstr>
      <vt:lpstr>NOMBRE_DE_PERSONNE_MINIMUN</vt:lpstr>
      <vt:lpstr>NOMBRES_DE_PERSONNES</vt:lpstr>
      <vt:lpstr>PRIX_MINI</vt:lpstr>
      <vt:lpstr>PRIX_PAR_PERSONNE</vt:lpstr>
      <vt:lpstr>BRUNCH!Zone_d_impression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PARMENTIER</dc:creator>
  <cp:lastModifiedBy>Laurent PARMENTIER</cp:lastModifiedBy>
  <cp:lastPrinted>2019-12-09T08:59:27Z</cp:lastPrinted>
  <dcterms:created xsi:type="dcterms:W3CDTF">2018-02-02T06:36:53Z</dcterms:created>
  <dcterms:modified xsi:type="dcterms:W3CDTF">2022-01-10T14:02:19Z</dcterms:modified>
</cp:coreProperties>
</file>